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35" windowHeight="8130"/>
  </bookViews>
  <sheets>
    <sheet name="Plan1 (4)" sheetId="6" r:id="rId1"/>
  </sheets>
  <externalReferences>
    <externalReference r:id="rId2"/>
  </externalReferences>
  <definedNames>
    <definedName name="_xlnm._FilterDatabase" localSheetId="0" hidden="1">'Plan1 (4)'!$A$3:$H$36</definedName>
    <definedName name="_xlnm.Print_Area" localSheetId="0">'Plan1 (4)'!$A$1:$G$36</definedName>
  </definedNames>
  <calcPr calcId="144525"/>
</workbook>
</file>

<file path=xl/calcChain.xml><?xml version="1.0" encoding="utf-8"?>
<calcChain xmlns="http://schemas.openxmlformats.org/spreadsheetml/2006/main">
  <c r="D24" i="6" l="1"/>
  <c r="G23" i="6" l="1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6" i="6" l="1"/>
  <c r="G25" i="6"/>
  <c r="G27" i="6" s="1"/>
  <c r="G28" i="6" s="1"/>
  <c r="G24" i="6"/>
  <c r="G30" i="6" l="1"/>
  <c r="G33" i="6" s="1"/>
  <c r="G29" i="6"/>
  <c r="G34" i="6" s="1"/>
</calcChain>
</file>

<file path=xl/sharedStrings.xml><?xml version="1.0" encoding="utf-8"?>
<sst xmlns="http://schemas.openxmlformats.org/spreadsheetml/2006/main" count="46" uniqueCount="27">
  <si>
    <t xml:space="preserve">DATA </t>
  </si>
  <si>
    <t>DENSIDADE DE LABORATÓRIO</t>
  </si>
  <si>
    <t>DENSAIDADE DE CAMPO</t>
  </si>
  <si>
    <t>ESTACA</t>
  </si>
  <si>
    <t>G.C</t>
  </si>
  <si>
    <t>LADO</t>
  </si>
  <si>
    <t>ESP.DO C.P</t>
  </si>
  <si>
    <t>MEDIA</t>
  </si>
  <si>
    <t>S</t>
  </si>
  <si>
    <t>K</t>
  </si>
  <si>
    <t>KS</t>
  </si>
  <si>
    <t>M+KS</t>
  </si>
  <si>
    <t>M-KS</t>
  </si>
  <si>
    <t>Nº AMOSTRAS</t>
  </si>
  <si>
    <t>VERDADEIRO ASEITA</t>
  </si>
  <si>
    <t>D</t>
  </si>
  <si>
    <t>E</t>
  </si>
  <si>
    <t>FALSO NÃO ASEITO</t>
  </si>
  <si>
    <t>FISCAL:</t>
  </si>
  <si>
    <t>MAXIMO DNIT. 31-2004 ES</t>
  </si>
  <si>
    <t>MINIMO DNIT. 31-2004 ES</t>
  </si>
  <si>
    <t>RESUMO  G.C - C.B.U.Q + REP</t>
  </si>
  <si>
    <t>P1</t>
  </si>
  <si>
    <t>AFILIADOSJS</t>
  </si>
  <si>
    <t>RODOVIA:</t>
  </si>
  <si>
    <t xml:space="preserve">CALCULISTA: JAILTON </t>
  </si>
  <si>
    <t>CHEFE LABORATÓRIO: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</si>
</sst>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Alignment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/>
    </xf>
    <xf numFmtId="0" fontId="10" fillId="0" borderId="26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ERSAS/TABELA%20DE%20AMOSTRA%20VARIA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2">
          <cell r="C2">
            <v>5</v>
          </cell>
          <cell r="D2">
            <v>6</v>
          </cell>
          <cell r="E2">
            <v>7</v>
          </cell>
          <cell r="F2">
            <v>8</v>
          </cell>
          <cell r="G2">
            <v>9</v>
          </cell>
          <cell r="H2">
            <v>10</v>
          </cell>
          <cell r="I2">
            <v>12</v>
          </cell>
          <cell r="J2">
            <v>13</v>
          </cell>
          <cell r="K2">
            <v>14</v>
          </cell>
          <cell r="L2">
            <v>15</v>
          </cell>
          <cell r="M2">
            <v>16</v>
          </cell>
          <cell r="N2">
            <v>17</v>
          </cell>
          <cell r="O2">
            <v>19</v>
          </cell>
          <cell r="P2">
            <v>21</v>
          </cell>
          <cell r="Q2">
            <v>22</v>
          </cell>
        </row>
        <row r="3">
          <cell r="C3">
            <v>1.55</v>
          </cell>
          <cell r="D3">
            <v>1.41</v>
          </cell>
          <cell r="E3">
            <v>1.36</v>
          </cell>
          <cell r="F3">
            <v>1.31</v>
          </cell>
          <cell r="G3">
            <v>1.25</v>
          </cell>
          <cell r="H3">
            <v>1.21</v>
          </cell>
          <cell r="I3">
            <v>1.1599999999999999</v>
          </cell>
          <cell r="J3">
            <v>1.1299999999999999</v>
          </cell>
          <cell r="K3">
            <v>1.1100000000000001</v>
          </cell>
          <cell r="L3">
            <v>1.1000000000000001</v>
          </cell>
          <cell r="M3">
            <v>1.08</v>
          </cell>
          <cell r="N3">
            <v>1.06</v>
          </cell>
          <cell r="O3">
            <v>1.04</v>
          </cell>
          <cell r="P3">
            <v>1.01</v>
          </cell>
          <cell r="Q3" t="str">
            <v>NNN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4" workbookViewId="0">
      <selection activeCell="D35" sqref="D35"/>
    </sheetView>
  </sheetViews>
  <sheetFormatPr defaultRowHeight="15" x14ac:dyDescent="0.25"/>
  <cols>
    <col min="1" max="1" width="17.28515625" customWidth="1"/>
    <col min="2" max="2" width="14.140625" customWidth="1"/>
    <col min="3" max="3" width="9.7109375" customWidth="1"/>
    <col min="4" max="4" width="18.5703125" customWidth="1"/>
    <col min="5" max="5" width="35.140625" customWidth="1"/>
    <col min="6" max="6" width="28.28515625" customWidth="1"/>
    <col min="7" max="7" width="12.140625" customWidth="1"/>
  </cols>
  <sheetData>
    <row r="1" spans="1:12" ht="38.25" customHeight="1" thickTop="1" thickBot="1" x14ac:dyDescent="0.95">
      <c r="A1" s="40" t="s">
        <v>23</v>
      </c>
      <c r="B1" s="43" t="s">
        <v>21</v>
      </c>
      <c r="C1" s="44"/>
      <c r="D1" s="44"/>
      <c r="E1" s="44"/>
      <c r="F1" s="44"/>
      <c r="G1" s="38" t="s">
        <v>22</v>
      </c>
      <c r="H1" s="26"/>
      <c r="I1" s="1"/>
      <c r="J1" s="1"/>
      <c r="K1" s="1"/>
      <c r="L1" s="1"/>
    </row>
    <row r="2" spans="1:12" ht="19.5" thickTop="1" x14ac:dyDescent="0.3">
      <c r="A2" s="27" t="s">
        <v>0</v>
      </c>
      <c r="B2" s="28" t="s">
        <v>3</v>
      </c>
      <c r="C2" s="28" t="s">
        <v>5</v>
      </c>
      <c r="D2" s="28" t="s">
        <v>6</v>
      </c>
      <c r="E2" s="28" t="s">
        <v>1</v>
      </c>
      <c r="F2" s="28" t="s">
        <v>2</v>
      </c>
      <c r="G2" s="29" t="s">
        <v>4</v>
      </c>
    </row>
    <row r="3" spans="1:12" x14ac:dyDescent="0.25">
      <c r="A3" s="8">
        <v>40381</v>
      </c>
      <c r="B3" s="2">
        <v>0</v>
      </c>
      <c r="C3" s="2" t="s">
        <v>15</v>
      </c>
      <c r="D3" s="4">
        <v>6.1</v>
      </c>
      <c r="E3" s="3">
        <v>2.4039999999999999</v>
      </c>
      <c r="F3" s="3">
        <v>2.3641100000000002</v>
      </c>
      <c r="G3" s="34">
        <f t="shared" ref="G3:G23" si="0">F3/E3*100</f>
        <v>98.340682196339444</v>
      </c>
    </row>
    <row r="4" spans="1:12" x14ac:dyDescent="0.25">
      <c r="A4" s="8">
        <v>40381</v>
      </c>
      <c r="B4" s="2">
        <v>10</v>
      </c>
      <c r="C4" s="2" t="s">
        <v>16</v>
      </c>
      <c r="D4" s="2">
        <v>5.9</v>
      </c>
      <c r="E4" s="3">
        <v>2.4039999999999999</v>
      </c>
      <c r="F4" s="3">
        <v>2.3849999999999998</v>
      </c>
      <c r="G4" s="34">
        <f t="shared" si="0"/>
        <v>99.209650582362713</v>
      </c>
    </row>
    <row r="5" spans="1:12" x14ac:dyDescent="0.25">
      <c r="A5" s="8">
        <v>40381</v>
      </c>
      <c r="B5" s="2">
        <v>20</v>
      </c>
      <c r="C5" s="2" t="s">
        <v>15</v>
      </c>
      <c r="D5" s="4">
        <v>6.2</v>
      </c>
      <c r="E5" s="3">
        <v>2.4039999999999999</v>
      </c>
      <c r="F5" s="3">
        <v>2.3460000000000001</v>
      </c>
      <c r="G5" s="34">
        <f t="shared" si="0"/>
        <v>97.587354409317811</v>
      </c>
    </row>
    <row r="6" spans="1:12" x14ac:dyDescent="0.25">
      <c r="A6" s="8">
        <v>40381</v>
      </c>
      <c r="B6" s="2">
        <v>30</v>
      </c>
      <c r="C6" s="2" t="s">
        <v>16</v>
      </c>
      <c r="D6" s="2">
        <v>5.9</v>
      </c>
      <c r="E6" s="3">
        <v>2.4039999999999999</v>
      </c>
      <c r="F6" s="3">
        <v>2.3620000000000001</v>
      </c>
      <c r="G6" s="34">
        <f t="shared" si="0"/>
        <v>98.252911813643934</v>
      </c>
    </row>
    <row r="7" spans="1:12" x14ac:dyDescent="0.25">
      <c r="A7" s="8">
        <v>40381</v>
      </c>
      <c r="B7" s="2">
        <v>40</v>
      </c>
      <c r="C7" s="2" t="s">
        <v>15</v>
      </c>
      <c r="D7" s="4">
        <v>6.1</v>
      </c>
      <c r="E7" s="3">
        <v>2.4039999999999999</v>
      </c>
      <c r="F7" s="3">
        <v>2.3650000000000002</v>
      </c>
      <c r="G7" s="34">
        <f t="shared" si="0"/>
        <v>98.377703826955084</v>
      </c>
    </row>
    <row r="8" spans="1:12" x14ac:dyDescent="0.25">
      <c r="A8" s="8">
        <v>40381</v>
      </c>
      <c r="B8" s="2">
        <v>50</v>
      </c>
      <c r="C8" s="2" t="s">
        <v>16</v>
      </c>
      <c r="D8" s="2">
        <v>6.1</v>
      </c>
      <c r="E8" s="3">
        <v>2.4039999999999999</v>
      </c>
      <c r="F8" s="3">
        <v>2.339</v>
      </c>
      <c r="G8" s="34">
        <f t="shared" si="0"/>
        <v>97.296173044925126</v>
      </c>
    </row>
    <row r="9" spans="1:12" x14ac:dyDescent="0.25">
      <c r="A9" s="8">
        <v>40381</v>
      </c>
      <c r="B9" s="2">
        <v>60</v>
      </c>
      <c r="C9" s="2" t="s">
        <v>15</v>
      </c>
      <c r="D9" s="4">
        <v>6.2</v>
      </c>
      <c r="E9" s="3">
        <v>2.4039999999999999</v>
      </c>
      <c r="F9" s="3">
        <v>2.351</v>
      </c>
      <c r="G9" s="34">
        <f t="shared" si="0"/>
        <v>97.795341098169715</v>
      </c>
    </row>
    <row r="10" spans="1:12" x14ac:dyDescent="0.25">
      <c r="A10" s="8">
        <v>40381</v>
      </c>
      <c r="B10" s="2">
        <v>70</v>
      </c>
      <c r="C10" s="2" t="s">
        <v>16</v>
      </c>
      <c r="D10" s="2">
        <v>6.3</v>
      </c>
      <c r="E10" s="3">
        <v>2.4039999999999999</v>
      </c>
      <c r="F10" s="3">
        <v>2.359</v>
      </c>
      <c r="G10" s="34">
        <f t="shared" si="0"/>
        <v>98.128119800332783</v>
      </c>
    </row>
    <row r="11" spans="1:12" x14ac:dyDescent="0.25">
      <c r="A11" s="8">
        <v>40381</v>
      </c>
      <c r="B11" s="2">
        <v>80</v>
      </c>
      <c r="C11" s="2" t="s">
        <v>15</v>
      </c>
      <c r="D11" s="4">
        <v>6.3</v>
      </c>
      <c r="E11" s="3">
        <v>2.4039999999999999</v>
      </c>
      <c r="F11" s="3">
        <v>2.399</v>
      </c>
      <c r="G11" s="34">
        <f t="shared" si="0"/>
        <v>99.792013311148082</v>
      </c>
    </row>
    <row r="12" spans="1:12" x14ac:dyDescent="0.25">
      <c r="A12" s="8">
        <v>40381</v>
      </c>
      <c r="B12" s="2">
        <v>90</v>
      </c>
      <c r="C12" s="2" t="s">
        <v>16</v>
      </c>
      <c r="D12" s="2">
        <v>5.9</v>
      </c>
      <c r="E12" s="3">
        <v>2.4039999999999999</v>
      </c>
      <c r="F12" s="3">
        <v>2.379</v>
      </c>
      <c r="G12" s="34">
        <f t="shared" si="0"/>
        <v>98.96006655574044</v>
      </c>
    </row>
    <row r="13" spans="1:12" x14ac:dyDescent="0.25">
      <c r="A13" s="8">
        <v>40381</v>
      </c>
      <c r="B13" s="2">
        <v>100</v>
      </c>
      <c r="C13" s="2" t="s">
        <v>15</v>
      </c>
      <c r="D13" s="4">
        <v>6.1</v>
      </c>
      <c r="E13" s="3">
        <v>2.4039999999999999</v>
      </c>
      <c r="F13" s="3">
        <v>2.379</v>
      </c>
      <c r="G13" s="34">
        <f t="shared" si="0"/>
        <v>98.96006655574044</v>
      </c>
    </row>
    <row r="14" spans="1:12" x14ac:dyDescent="0.25">
      <c r="A14" s="8">
        <v>40381</v>
      </c>
      <c r="B14" s="2">
        <v>110</v>
      </c>
      <c r="C14" s="2" t="s">
        <v>16</v>
      </c>
      <c r="D14" s="2">
        <v>6.1</v>
      </c>
      <c r="E14" s="3">
        <v>2.4039999999999999</v>
      </c>
      <c r="F14" s="3">
        <v>2.3580000000000001</v>
      </c>
      <c r="G14" s="34">
        <f t="shared" si="0"/>
        <v>98.086522462562414</v>
      </c>
    </row>
    <row r="15" spans="1:12" x14ac:dyDescent="0.25">
      <c r="A15" s="8">
        <v>40381</v>
      </c>
      <c r="B15" s="2">
        <v>120</v>
      </c>
      <c r="C15" s="2" t="s">
        <v>15</v>
      </c>
      <c r="D15" s="4">
        <v>6.3</v>
      </c>
      <c r="E15" s="3">
        <v>2.4039999999999999</v>
      </c>
      <c r="F15" s="3">
        <v>2.383</v>
      </c>
      <c r="G15" s="34">
        <f t="shared" si="0"/>
        <v>99.12645590682196</v>
      </c>
    </row>
    <row r="16" spans="1:12" x14ac:dyDescent="0.25">
      <c r="A16" s="8">
        <v>40381</v>
      </c>
      <c r="B16" s="2">
        <v>130</v>
      </c>
      <c r="C16" s="2" t="s">
        <v>16</v>
      </c>
      <c r="D16" s="2">
        <v>6.2</v>
      </c>
      <c r="E16" s="3">
        <v>2.4039999999999999</v>
      </c>
      <c r="F16" s="3">
        <v>2.343</v>
      </c>
      <c r="G16" s="34">
        <f t="shared" si="0"/>
        <v>97.46256239600666</v>
      </c>
    </row>
    <row r="17" spans="1:7" x14ac:dyDescent="0.25">
      <c r="A17" s="8">
        <v>40381</v>
      </c>
      <c r="B17" s="2">
        <v>140</v>
      </c>
      <c r="C17" s="2" t="s">
        <v>15</v>
      </c>
      <c r="D17" s="4">
        <v>6.1</v>
      </c>
      <c r="E17" s="3">
        <v>2.4039999999999999</v>
      </c>
      <c r="F17" s="3">
        <v>2.3759999999999999</v>
      </c>
      <c r="G17" s="34">
        <f t="shared" si="0"/>
        <v>98.835274542429289</v>
      </c>
    </row>
    <row r="18" spans="1:7" x14ac:dyDescent="0.25">
      <c r="A18" s="8">
        <v>40381</v>
      </c>
      <c r="B18" s="2">
        <v>150</v>
      </c>
      <c r="C18" s="2" t="s">
        <v>16</v>
      </c>
      <c r="D18" s="2">
        <v>6.2</v>
      </c>
      <c r="E18" s="3">
        <v>2.4039999999999999</v>
      </c>
      <c r="F18" s="3">
        <v>2.3650000000000002</v>
      </c>
      <c r="G18" s="34">
        <f t="shared" si="0"/>
        <v>98.377703826955084</v>
      </c>
    </row>
    <row r="19" spans="1:7" x14ac:dyDescent="0.25">
      <c r="A19" s="8">
        <v>40381</v>
      </c>
      <c r="B19" s="2">
        <v>160</v>
      </c>
      <c r="C19" s="2" t="s">
        <v>15</v>
      </c>
      <c r="D19" s="4">
        <v>5.9</v>
      </c>
      <c r="E19" s="3">
        <v>2.4039999999999999</v>
      </c>
      <c r="F19" s="3">
        <v>2.3660000000000001</v>
      </c>
      <c r="G19" s="34">
        <f t="shared" si="0"/>
        <v>98.419301164725468</v>
      </c>
    </row>
    <row r="20" spans="1:7" x14ac:dyDescent="0.25">
      <c r="A20" s="8">
        <v>40381</v>
      </c>
      <c r="B20" s="2">
        <v>170</v>
      </c>
      <c r="C20" s="2" t="s">
        <v>16</v>
      </c>
      <c r="D20" s="2">
        <v>5.9</v>
      </c>
      <c r="E20" s="3">
        <v>2.4039999999999999</v>
      </c>
      <c r="F20" s="3">
        <v>2.3719999999999999</v>
      </c>
      <c r="G20" s="34">
        <f t="shared" si="0"/>
        <v>98.668885191347755</v>
      </c>
    </row>
    <row r="21" spans="1:7" x14ac:dyDescent="0.25">
      <c r="A21" s="8">
        <v>40381</v>
      </c>
      <c r="B21" s="2">
        <v>180</v>
      </c>
      <c r="C21" s="2" t="s">
        <v>15</v>
      </c>
      <c r="D21" s="4">
        <v>6.2</v>
      </c>
      <c r="E21" s="3">
        <v>2.4039999999999999</v>
      </c>
      <c r="F21" s="3">
        <v>2.3450000000000002</v>
      </c>
      <c r="G21" s="34">
        <f t="shared" si="0"/>
        <v>97.545757071547428</v>
      </c>
    </row>
    <row r="22" spans="1:7" x14ac:dyDescent="0.25">
      <c r="A22" s="8">
        <v>40381</v>
      </c>
      <c r="B22" s="2">
        <v>190</v>
      </c>
      <c r="C22" s="2" t="s">
        <v>16</v>
      </c>
      <c r="D22" s="2">
        <v>5.8</v>
      </c>
      <c r="E22" s="3">
        <v>2.4039999999999999</v>
      </c>
      <c r="F22" s="3">
        <v>2.3730000000000002</v>
      </c>
      <c r="G22" s="34">
        <f t="shared" si="0"/>
        <v>98.710482529118153</v>
      </c>
    </row>
    <row r="23" spans="1:7" x14ac:dyDescent="0.25">
      <c r="A23" s="8">
        <v>40381</v>
      </c>
      <c r="B23" s="2">
        <v>200</v>
      </c>
      <c r="C23" s="2" t="s">
        <v>15</v>
      </c>
      <c r="D23" s="4">
        <v>6.3</v>
      </c>
      <c r="E23" s="3">
        <v>2.4039999999999999</v>
      </c>
      <c r="F23" s="3">
        <v>2.3650000000000002</v>
      </c>
      <c r="G23" s="34">
        <f t="shared" si="0"/>
        <v>98.377703826955084</v>
      </c>
    </row>
    <row r="24" spans="1:7" ht="16.5" thickBot="1" x14ac:dyDescent="0.3">
      <c r="A24" s="30" t="s">
        <v>7</v>
      </c>
      <c r="B24" s="31"/>
      <c r="C24" s="31"/>
      <c r="D24" s="32">
        <f>AVERAGE(D3:D23)</f>
        <v>6.1</v>
      </c>
      <c r="E24" s="31"/>
      <c r="F24" s="33"/>
      <c r="G24" s="39">
        <f>AVERAGE(G3:G23)</f>
        <v>98.395749148244988</v>
      </c>
    </row>
    <row r="25" spans="1:7" ht="15.75" thickTop="1" x14ac:dyDescent="0.25">
      <c r="A25" s="5" t="s">
        <v>13</v>
      </c>
      <c r="B25" s="6"/>
      <c r="C25" s="6"/>
      <c r="D25" s="6"/>
      <c r="E25" s="6"/>
      <c r="F25" s="6"/>
      <c r="G25" s="16">
        <f>COUNT(G3:G23)</f>
        <v>21</v>
      </c>
    </row>
    <row r="26" spans="1:7" x14ac:dyDescent="0.25">
      <c r="A26" s="7" t="s">
        <v>8</v>
      </c>
      <c r="B26" s="2"/>
      <c r="C26" s="2"/>
      <c r="D26" s="2"/>
      <c r="E26" s="2"/>
      <c r="F26" s="2"/>
      <c r="G26" s="34">
        <f>STDEV(G3:G23)</f>
        <v>0.6386810386772821</v>
      </c>
    </row>
    <row r="27" spans="1:7" hidden="1" x14ac:dyDescent="0.25">
      <c r="A27" s="7" t="s">
        <v>9</v>
      </c>
      <c r="B27" s="2"/>
      <c r="C27" s="2"/>
      <c r="D27" s="2"/>
      <c r="E27" s="2"/>
      <c r="F27" s="2"/>
      <c r="G27" s="34">
        <f>LOOKUP(G25,[1]Plan1!$C$2:$Q$2,[1]Plan1!$C$3:$Q$3)</f>
        <v>1.01</v>
      </c>
    </row>
    <row r="28" spans="1:7" hidden="1" x14ac:dyDescent="0.25">
      <c r="A28" s="7" t="s">
        <v>10</v>
      </c>
      <c r="B28" s="2"/>
      <c r="C28" s="2"/>
      <c r="D28" s="2"/>
      <c r="E28" s="2"/>
      <c r="F28" s="2"/>
      <c r="G28" s="34">
        <f>G27*G26</f>
        <v>0.6450678490640549</v>
      </c>
    </row>
    <row r="29" spans="1:7" x14ac:dyDescent="0.25">
      <c r="A29" s="7" t="s">
        <v>11</v>
      </c>
      <c r="B29" s="2"/>
      <c r="C29" s="2"/>
      <c r="D29" s="2"/>
      <c r="E29" s="2"/>
      <c r="F29" s="2"/>
      <c r="G29" s="34">
        <f>G24+G28</f>
        <v>99.040816997309037</v>
      </c>
    </row>
    <row r="30" spans="1:7" x14ac:dyDescent="0.25">
      <c r="A30" s="7" t="s">
        <v>12</v>
      </c>
      <c r="B30" s="2"/>
      <c r="C30" s="2"/>
      <c r="D30" s="2"/>
      <c r="E30" s="2"/>
      <c r="F30" s="2"/>
      <c r="G30" s="34">
        <f>G24-G28</f>
        <v>97.75068129918094</v>
      </c>
    </row>
    <row r="31" spans="1:7" x14ac:dyDescent="0.25">
      <c r="A31" s="17" t="s">
        <v>19</v>
      </c>
      <c r="B31" s="18"/>
      <c r="C31" s="18"/>
      <c r="D31" s="18"/>
      <c r="E31" s="18"/>
      <c r="F31" s="18"/>
      <c r="G31" s="19">
        <v>101</v>
      </c>
    </row>
    <row r="32" spans="1:7" x14ac:dyDescent="0.25">
      <c r="A32" s="17" t="s">
        <v>20</v>
      </c>
      <c r="B32" s="18"/>
      <c r="C32" s="18"/>
      <c r="D32" s="18"/>
      <c r="E32" s="18"/>
      <c r="F32" s="18"/>
      <c r="G32" s="19">
        <v>97</v>
      </c>
    </row>
    <row r="33" spans="1:7" x14ac:dyDescent="0.25">
      <c r="A33" s="24" t="s">
        <v>14</v>
      </c>
      <c r="B33" s="20"/>
      <c r="C33" s="20"/>
      <c r="D33" s="20"/>
      <c r="E33" s="20"/>
      <c r="F33" s="20"/>
      <c r="G33" s="21" t="b">
        <f>IF(G30&lt;G32,FALSE,TRUE)</f>
        <v>1</v>
      </c>
    </row>
    <row r="34" spans="1:7" ht="15.75" thickBot="1" x14ac:dyDescent="0.3">
      <c r="A34" s="25" t="s">
        <v>17</v>
      </c>
      <c r="B34" s="22"/>
      <c r="C34" s="22"/>
      <c r="D34" s="22"/>
      <c r="E34" s="22"/>
      <c r="F34" s="22"/>
      <c r="G34" s="23" t="b">
        <f>IF(G29&gt;G31,FALSE,TRUE)</f>
        <v>1</v>
      </c>
    </row>
    <row r="35" spans="1:7" ht="20.100000000000001" customHeight="1" thickTop="1" x14ac:dyDescent="0.25">
      <c r="A35" s="9" t="s">
        <v>24</v>
      </c>
      <c r="B35" s="10"/>
      <c r="C35" s="11"/>
      <c r="D35" s="11"/>
      <c r="E35" s="12"/>
      <c r="F35" s="10"/>
      <c r="G35" s="13"/>
    </row>
    <row r="36" spans="1:7" ht="20.100000000000001" customHeight="1" thickBot="1" x14ac:dyDescent="0.3">
      <c r="A36" s="41" t="s">
        <v>25</v>
      </c>
      <c r="B36" s="42"/>
      <c r="C36" s="35" t="s">
        <v>26</v>
      </c>
      <c r="D36" s="36"/>
      <c r="E36" s="37"/>
      <c r="F36" s="14" t="s">
        <v>18</v>
      </c>
      <c r="G36" s="15"/>
    </row>
    <row r="37" spans="1:7" ht="15.75" thickTop="1" x14ac:dyDescent="0.25"/>
  </sheetData>
  <mergeCells count="2">
    <mergeCell ref="A36:B36"/>
    <mergeCell ref="B1:F1"/>
  </mergeCells>
  <pageMargins left="0.511811024" right="0.511811024" top="0.34" bottom="0.27" header="0.15" footer="0.1400000000000000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 (4)</vt:lpstr>
      <vt:lpstr>'Plan1 (4)'!Area_de_impressao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Jailton</cp:lastModifiedBy>
  <cp:lastPrinted>2019-05-22T00:03:03Z</cp:lastPrinted>
  <dcterms:created xsi:type="dcterms:W3CDTF">2010-03-04T14:27:28Z</dcterms:created>
  <dcterms:modified xsi:type="dcterms:W3CDTF">2019-05-22T00:17:38Z</dcterms:modified>
</cp:coreProperties>
</file>